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mpton PC\Documents\Brimpton Parish Council\Finances\202021\"/>
    </mc:Choice>
  </mc:AlternateContent>
  <xr:revisionPtr revIDLastSave="0" documentId="13_ncr:1_{62AD206D-7F5D-40AA-92A0-3F3CCC0CD185}" xr6:coauthVersionLast="46" xr6:coauthVersionMax="46" xr10:uidLastSave="{00000000-0000-0000-0000-000000000000}"/>
  <bookViews>
    <workbookView xWindow="615" yWindow="1170" windowWidth="19875" windowHeight="9915" xr2:uid="{B7BF12D7-EFB3-4AA6-9A20-92B1DDA0A9C9}"/>
  </bookViews>
  <sheets>
    <sheet name="Budget 202122" sheetId="1" r:id="rId1"/>
  </sheets>
  <externalReferences>
    <externalReference r:id="rId2"/>
  </externalReference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41" i="1" s="1"/>
  <c r="E52" i="1" s="1"/>
  <c r="I67" i="1"/>
  <c r="H67" i="1"/>
  <c r="G67" i="1"/>
  <c r="F67" i="1"/>
  <c r="E67" i="1" l="1"/>
  <c r="D67" i="1"/>
  <c r="C67" i="1"/>
  <c r="B67" i="1"/>
  <c r="E16" i="1" l="1"/>
  <c r="B61" i="1" l="1"/>
  <c r="C31" i="1" l="1"/>
  <c r="D48" i="1"/>
  <c r="E48" i="1"/>
  <c r="E31" i="1"/>
  <c r="E21" i="1"/>
  <c r="E11" i="1"/>
  <c r="E33" i="1" l="1"/>
  <c r="C48" i="1" l="1"/>
  <c r="C11" i="1" s="1"/>
  <c r="C16" i="1" s="1"/>
  <c r="C33" i="1" s="1"/>
  <c r="B48" i="1"/>
  <c r="B11" i="1" s="1"/>
  <c r="B16" i="1" s="1"/>
  <c r="C40" i="1"/>
  <c r="B40" i="1"/>
  <c r="B24" i="1"/>
  <c r="B31" i="1" s="1"/>
  <c r="D21" i="1"/>
  <c r="D33" i="1" s="1"/>
  <c r="B21" i="1"/>
  <c r="D16" i="1"/>
  <c r="C41" i="1" l="1"/>
  <c r="B33" i="1"/>
  <c r="C52" i="1" s="1"/>
  <c r="C53" i="1" s="1"/>
  <c r="F59" i="1" l="1"/>
  <c r="F60" i="1" s="1"/>
  <c r="E51" i="1"/>
  <c r="E53" i="1" s="1"/>
</calcChain>
</file>

<file path=xl/sharedStrings.xml><?xml version="1.0" encoding="utf-8"?>
<sst xmlns="http://schemas.openxmlformats.org/spreadsheetml/2006/main" count="80" uniqueCount="76">
  <si>
    <t xml:space="preserve">Budget updates </t>
  </si>
  <si>
    <t>All figures exclusive of VAT which can be reclaimed</t>
  </si>
  <si>
    <t>Category and Heading</t>
  </si>
  <si>
    <t>Expected expenditure 20/21</t>
  </si>
  <si>
    <t>Budget 2020/2021</t>
  </si>
  <si>
    <t>1. Essential Expenditure</t>
  </si>
  <si>
    <t>1.1. PC Insurance</t>
  </si>
  <si>
    <t>1.2. External Audit</t>
  </si>
  <si>
    <t>1.3. Internal Audit</t>
  </si>
  <si>
    <t>1.4. Administration</t>
  </si>
  <si>
    <t>1.5. Website Hosting</t>
  </si>
  <si>
    <t>1.6 Election expense</t>
  </si>
  <si>
    <t>1.7 ICO reg</t>
  </si>
  <si>
    <t>Sub-total for Essential Expenditure</t>
  </si>
  <si>
    <t>2. Obliged Expenditure</t>
  </si>
  <si>
    <t>2.1. War Memorial/map</t>
  </si>
  <si>
    <t>2.2. Training</t>
  </si>
  <si>
    <t>Sub-total for Obliged Expenditure</t>
  </si>
  <si>
    <t xml:space="preserve">3. Optional Expenditure </t>
  </si>
  <si>
    <t>3.1 Village Hall Rent</t>
  </si>
  <si>
    <t>3.2. BALC Membership</t>
  </si>
  <si>
    <t>3.3. Grit Bins</t>
  </si>
  <si>
    <t xml:space="preserve">3.4. Community Grants </t>
  </si>
  <si>
    <t>3.5. Highway improvements contribution</t>
  </si>
  <si>
    <t>3.7. Miscellaneous</t>
  </si>
  <si>
    <t>CIL payment</t>
  </si>
  <si>
    <t>Sub-total for Optional Expenditure</t>
  </si>
  <si>
    <t xml:space="preserve">Total of Expenditure in Sections 1-3 </t>
  </si>
  <si>
    <t xml:space="preserve"> Income 2020/2021</t>
  </si>
  <si>
    <t>Expected income 20/21</t>
  </si>
  <si>
    <t>WBC Precept</t>
  </si>
  <si>
    <t>VAT refund</t>
  </si>
  <si>
    <t>Bank Interest</t>
  </si>
  <si>
    <t>Donations</t>
  </si>
  <si>
    <t>Total</t>
  </si>
  <si>
    <t>Expected underspend/overspend</t>
  </si>
  <si>
    <t xml:space="preserve"> </t>
  </si>
  <si>
    <t>1.4 Administration costs</t>
  </si>
  <si>
    <t>expected 2020/2021</t>
  </si>
  <si>
    <t>Salary</t>
  </si>
  <si>
    <t>Office expense</t>
  </si>
  <si>
    <t>office allowance</t>
  </si>
  <si>
    <t>Actual Expenditure end October 2020</t>
  </si>
  <si>
    <t>Budget 2021/2022</t>
  </si>
  <si>
    <t>Actual Income end Oct20</t>
  </si>
  <si>
    <t>On LTA until May 2022. May be slight increase due to tax</t>
  </si>
  <si>
    <t>budget for 2% increase SP14. £12 an hour up to £12.24 an hour £2937.60</t>
  </si>
  <si>
    <t>current end Oct20</t>
  </si>
  <si>
    <t>expected additional spend by year end</t>
  </si>
  <si>
    <t>Breakdown of Reserves</t>
  </si>
  <si>
    <t xml:space="preserve">Source of Reserves </t>
  </si>
  <si>
    <t>General Reserve</t>
  </si>
  <si>
    <t>Brimpton story/BPRA</t>
  </si>
  <si>
    <t>Defib paid for from this.</t>
  </si>
  <si>
    <t>Capital Reserves</t>
  </si>
  <si>
    <t xml:space="preserve">CIL </t>
  </si>
  <si>
    <t>a) Highway improvements</t>
  </si>
  <si>
    <t>INRG solar donation</t>
  </si>
  <si>
    <t>b) Recreation ground project</t>
  </si>
  <si>
    <t>Unspent Precept</t>
  </si>
  <si>
    <t>Total Reserves</t>
  </si>
  <si>
    <t>Current funds in bank as per cashbook 28/10/2020</t>
  </si>
  <si>
    <t>Expected surplus by end 20/21</t>
  </si>
  <si>
    <t>received 27/10/2016 16/00416 - £2000 spent on school hall. Remaining £806.40 must be spent by Oct 2021</t>
  </si>
  <si>
    <t>End of 2019/2020 balance was £59,776</t>
  </si>
  <si>
    <t>£3500 moved to reserves</t>
  </si>
  <si>
    <t>c) Speed Indicator Device</t>
  </si>
  <si>
    <t>1.8 Defib battery</t>
  </si>
  <si>
    <t>Proposed precept 20/21</t>
  </si>
  <si>
    <t>Num band  D equiv</t>
  </si>
  <si>
    <t xml:space="preserve">Band D council tax  </t>
  </si>
  <si>
    <t>Precept for 20/21 was 12000</t>
  </si>
  <si>
    <t>Expected income 21/22</t>
  </si>
  <si>
    <t>Funds expected 21/22</t>
  </si>
  <si>
    <t>surplus end 21/22</t>
  </si>
  <si>
    <t>assumes zero precept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</si>
</sst>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8000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0" fontId="3" fillId="0" borderId="5" xfId="0" applyFont="1" applyBorder="1"/>
    <xf numFmtId="0" fontId="0" fillId="0" borderId="5" xfId="0" applyBorder="1"/>
    <xf numFmtId="0" fontId="0" fillId="2" borderId="5" xfId="0" applyFill="1" applyBorder="1"/>
    <xf numFmtId="0" fontId="9" fillId="0" borderId="5" xfId="0" applyFont="1" applyBorder="1" applyAlignment="1">
      <alignment wrapText="1"/>
    </xf>
    <xf numFmtId="1" fontId="0" fillId="0" borderId="5" xfId="0" applyNumberFormat="1" applyBorder="1"/>
    <xf numFmtId="0" fontId="2" fillId="0" borderId="0" xfId="0" applyFont="1"/>
    <xf numFmtId="0" fontId="11" fillId="2" borderId="5" xfId="0" applyFont="1" applyFill="1" applyBorder="1"/>
    <xf numFmtId="0" fontId="10" fillId="0" borderId="5" xfId="0" applyFont="1" applyFill="1" applyBorder="1"/>
    <xf numFmtId="0" fontId="12" fillId="0" borderId="0" xfId="0" applyFont="1"/>
    <xf numFmtId="0" fontId="13" fillId="0" borderId="5" xfId="0" applyFont="1" applyBorder="1"/>
    <xf numFmtId="6" fontId="0" fillId="0" borderId="5" xfId="0" applyNumberFormat="1" applyBorder="1"/>
    <xf numFmtId="0" fontId="14" fillId="0" borderId="0" xfId="0" applyFont="1" applyAlignment="1">
      <alignment horizontal="center" wrapText="1"/>
    </xf>
    <xf numFmtId="44" fontId="0" fillId="0" borderId="5" xfId="0" applyNumberFormat="1" applyBorder="1"/>
    <xf numFmtId="0" fontId="9" fillId="0" borderId="0" xfId="0" applyFont="1"/>
    <xf numFmtId="0" fontId="0" fillId="0" borderId="7" xfId="0" applyBorder="1"/>
    <xf numFmtId="44" fontId="0" fillId="0" borderId="7" xfId="0" applyNumberFormat="1" applyBorder="1"/>
    <xf numFmtId="3" fontId="0" fillId="0" borderId="6" xfId="0" applyNumberFormat="1" applyBorder="1"/>
    <xf numFmtId="164" fontId="0" fillId="0" borderId="5" xfId="1" applyNumberFormat="1" applyFont="1" applyBorder="1"/>
    <xf numFmtId="164" fontId="0" fillId="2" borderId="5" xfId="0" applyNumberFormat="1" applyFill="1" applyBorder="1"/>
    <xf numFmtId="0" fontId="15" fillId="0" borderId="0" xfId="0" applyFont="1" applyFill="1"/>
    <xf numFmtId="6" fontId="0" fillId="0" borderId="0" xfId="0" applyNumberFormat="1" applyFill="1" applyBorder="1"/>
    <xf numFmtId="8" fontId="0" fillId="0" borderId="5" xfId="0" applyNumberFormat="1" applyBorder="1"/>
    <xf numFmtId="0" fontId="0" fillId="2" borderId="0" xfId="0" applyFill="1"/>
    <xf numFmtId="0" fontId="0" fillId="0" borderId="8" xfId="0" applyFill="1" applyBorder="1"/>
    <xf numFmtId="0" fontId="0" fillId="0" borderId="0" xfId="0" applyBorder="1"/>
    <xf numFmtId="8" fontId="0" fillId="0" borderId="0" xfId="0" applyNumberFormat="1" applyBorder="1"/>
    <xf numFmtId="0" fontId="0" fillId="3" borderId="0" xfId="0" applyFill="1" applyBorder="1" applyAlignment="1">
      <alignment wrapText="1"/>
    </xf>
    <xf numFmtId="0" fontId="3" fillId="0" borderId="5" xfId="0" applyFont="1" applyFill="1" applyBorder="1"/>
    <xf numFmtId="0" fontId="11" fillId="0" borderId="0" xfId="0" applyFont="1"/>
    <xf numFmtId="0" fontId="3" fillId="0" borderId="0" xfId="0" applyFont="1"/>
    <xf numFmtId="164" fontId="0" fillId="0" borderId="5" xfId="0" applyNumberFormat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mpton%20PC/Documents/Brimpton%20Parish%20Council/Finances/201920/Brimpton%20PC%20Accounts%202019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Ac payments"/>
      <sheetName val="VAT reclaim"/>
      <sheetName val="Current AC receipts"/>
      <sheetName val="Savings AC payments"/>
      <sheetName val="Savings AC receipts"/>
      <sheetName val="bank reconciliation"/>
      <sheetName val="meeting report"/>
      <sheetName val="BUDGET 20192020"/>
      <sheetName val="invoice"/>
    </sheetNames>
    <sheetDataSet>
      <sheetData sheetId="0">
        <row r="11">
          <cell r="R11">
            <v>133.87</v>
          </cell>
        </row>
        <row r="26">
          <cell r="Z26">
            <v>75</v>
          </cell>
        </row>
      </sheetData>
      <sheetData sheetId="1"/>
      <sheetData sheetId="2">
        <row r="4">
          <cell r="D4">
            <v>1469.18</v>
          </cell>
        </row>
      </sheetData>
      <sheetData sheetId="3" refreshError="1"/>
      <sheetData sheetId="4">
        <row r="12">
          <cell r="C12">
            <v>47.64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E8F5D-0760-44C3-BEA5-C5DD385064C0}">
  <dimension ref="A2:J73"/>
  <sheetViews>
    <sheetView tabSelected="1" topLeftCell="A28" workbookViewId="0">
      <selection activeCell="E53" sqref="E53"/>
    </sheetView>
  </sheetViews>
  <sheetFormatPr defaultRowHeight="15" x14ac:dyDescent="0.25"/>
  <cols>
    <col min="1" max="1" width="30.85546875" customWidth="1"/>
    <col min="2" max="2" width="23.140625" customWidth="1"/>
    <col min="3" max="3" width="21.7109375" customWidth="1"/>
    <col min="4" max="4" width="17.42578125" customWidth="1"/>
    <col min="5" max="5" width="17.5703125" customWidth="1"/>
    <col min="6" max="6" width="14.85546875" customWidth="1"/>
  </cols>
  <sheetData>
    <row r="2" spans="1:6" x14ac:dyDescent="0.25">
      <c r="A2" t="s">
        <v>0</v>
      </c>
    </row>
    <row r="3" spans="1:6" ht="15.75" thickBot="1" x14ac:dyDescent="0.3">
      <c r="A3" t="s">
        <v>1</v>
      </c>
    </row>
    <row r="4" spans="1:6" x14ac:dyDescent="0.25">
      <c r="A4" s="54" t="s">
        <v>2</v>
      </c>
      <c r="B4" s="56" t="s">
        <v>42</v>
      </c>
      <c r="C4" s="56" t="s">
        <v>3</v>
      </c>
      <c r="D4" s="56" t="s">
        <v>4</v>
      </c>
      <c r="E4" s="52" t="s">
        <v>43</v>
      </c>
    </row>
    <row r="5" spans="1:6" ht="15.75" thickBot="1" x14ac:dyDescent="0.3">
      <c r="A5" s="55"/>
      <c r="B5" s="57"/>
      <c r="C5" s="57"/>
      <c r="D5" s="57"/>
      <c r="E5" s="53"/>
    </row>
    <row r="6" spans="1:6" ht="15.75" thickBot="1" x14ac:dyDescent="0.3">
      <c r="A6" s="1"/>
      <c r="B6" s="2"/>
      <c r="C6" s="2"/>
      <c r="D6" s="3"/>
      <c r="E6" s="3"/>
    </row>
    <row r="7" spans="1:6" ht="42.75" customHeight="1" thickBot="1" x14ac:dyDescent="0.3">
      <c r="A7" s="4" t="s">
        <v>5</v>
      </c>
      <c r="B7" s="2"/>
      <c r="C7" s="2"/>
      <c r="D7" s="5"/>
      <c r="E7" s="5"/>
    </row>
    <row r="8" spans="1:6" ht="30" customHeight="1" thickBot="1" x14ac:dyDescent="0.3">
      <c r="A8" s="6" t="s">
        <v>6</v>
      </c>
      <c r="B8" s="7">
        <v>306.87</v>
      </c>
      <c r="C8" s="8">
        <v>307</v>
      </c>
      <c r="D8" s="5">
        <v>325</v>
      </c>
      <c r="E8" s="5">
        <v>325</v>
      </c>
      <c r="F8" t="s">
        <v>45</v>
      </c>
    </row>
    <row r="9" spans="1:6" ht="26.25" customHeight="1" thickBot="1" x14ac:dyDescent="0.3">
      <c r="A9" s="6" t="s">
        <v>7</v>
      </c>
      <c r="B9" s="8">
        <v>0</v>
      </c>
      <c r="C9" s="8">
        <v>0</v>
      </c>
      <c r="D9" s="5">
        <v>0</v>
      </c>
      <c r="E9" s="5">
        <v>0</v>
      </c>
    </row>
    <row r="10" spans="1:6" ht="15.75" thickBot="1" x14ac:dyDescent="0.3">
      <c r="A10" s="6" t="s">
        <v>8</v>
      </c>
      <c r="B10" s="8">
        <v>150</v>
      </c>
      <c r="C10" s="8">
        <v>150</v>
      </c>
      <c r="D10" s="5">
        <v>160</v>
      </c>
      <c r="E10" s="5">
        <v>160</v>
      </c>
    </row>
    <row r="11" spans="1:6" ht="15.75" thickBot="1" x14ac:dyDescent="0.3">
      <c r="A11" s="6" t="s">
        <v>9</v>
      </c>
      <c r="B11" s="9">
        <f>$B$48</f>
        <v>1529.79</v>
      </c>
      <c r="C11" s="8">
        <f>$C$48</f>
        <v>3280</v>
      </c>
      <c r="D11" s="5">
        <v>3400</v>
      </c>
      <c r="E11" s="5">
        <f>$D$48</f>
        <v>3400</v>
      </c>
    </row>
    <row r="12" spans="1:6" ht="15.75" thickBot="1" x14ac:dyDescent="0.3">
      <c r="A12" s="6" t="s">
        <v>10</v>
      </c>
      <c r="B12" s="8">
        <v>168</v>
      </c>
      <c r="C12" s="8">
        <v>200</v>
      </c>
      <c r="D12" s="5">
        <v>500</v>
      </c>
      <c r="E12" s="5">
        <v>200</v>
      </c>
    </row>
    <row r="13" spans="1:6" ht="32.25" customHeight="1" thickBot="1" x14ac:dyDescent="0.3">
      <c r="A13" s="6" t="s">
        <v>11</v>
      </c>
      <c r="B13" s="8">
        <v>75</v>
      </c>
      <c r="C13" s="8">
        <v>75</v>
      </c>
      <c r="D13" s="5">
        <v>0</v>
      </c>
      <c r="E13" s="5">
        <v>0</v>
      </c>
    </row>
    <row r="14" spans="1:6" ht="21.75" customHeight="1" thickBot="1" x14ac:dyDescent="0.3">
      <c r="A14" s="6" t="s">
        <v>12</v>
      </c>
      <c r="B14" s="8">
        <v>35</v>
      </c>
      <c r="C14" s="8">
        <v>35</v>
      </c>
      <c r="D14" s="5">
        <v>35</v>
      </c>
      <c r="E14" s="5">
        <v>35</v>
      </c>
    </row>
    <row r="15" spans="1:6" ht="21.75" customHeight="1" thickBot="1" x14ac:dyDescent="0.3">
      <c r="A15" s="6" t="s">
        <v>67</v>
      </c>
      <c r="B15" s="8"/>
      <c r="C15" s="8"/>
      <c r="D15" s="5"/>
      <c r="E15" s="5">
        <v>160</v>
      </c>
    </row>
    <row r="16" spans="1:6" ht="30.75" thickBot="1" x14ac:dyDescent="0.3">
      <c r="A16" s="10" t="s">
        <v>13</v>
      </c>
      <c r="B16" s="11">
        <f>SUM(B8:B14)</f>
        <v>2264.66</v>
      </c>
      <c r="C16" s="11">
        <f>SUM(C8:C14)</f>
        <v>4047</v>
      </c>
      <c r="D16" s="12">
        <f>SUM(D8:D14)</f>
        <v>4420</v>
      </c>
      <c r="E16" s="12">
        <f>SUM(E8:E15)</f>
        <v>4280</v>
      </c>
    </row>
    <row r="17" spans="1:6" ht="15.75" thickBot="1" x14ac:dyDescent="0.3">
      <c r="A17" s="6"/>
      <c r="B17" s="8"/>
      <c r="C17" s="8"/>
      <c r="D17" s="5"/>
    </row>
    <row r="18" spans="1:6" ht="15.75" thickBot="1" x14ac:dyDescent="0.3">
      <c r="A18" s="4" t="s">
        <v>14</v>
      </c>
      <c r="B18" s="8"/>
      <c r="C18" s="8"/>
      <c r="D18" s="5"/>
      <c r="E18" s="5"/>
    </row>
    <row r="19" spans="1:6" ht="15.75" thickBot="1" x14ac:dyDescent="0.3">
      <c r="A19" s="6" t="s">
        <v>15</v>
      </c>
      <c r="B19" s="8">
        <v>0</v>
      </c>
      <c r="C19" s="8">
        <v>500</v>
      </c>
      <c r="D19" s="5">
        <v>500</v>
      </c>
      <c r="E19" s="5">
        <v>500</v>
      </c>
    </row>
    <row r="20" spans="1:6" ht="15.75" thickBot="1" x14ac:dyDescent="0.3">
      <c r="A20" s="6" t="s">
        <v>16</v>
      </c>
      <c r="B20" s="8">
        <v>88</v>
      </c>
      <c r="C20" s="8">
        <v>200</v>
      </c>
      <c r="D20" s="5">
        <v>300</v>
      </c>
      <c r="E20" s="5">
        <v>200</v>
      </c>
    </row>
    <row r="21" spans="1:6" ht="30.75" thickBot="1" x14ac:dyDescent="0.3">
      <c r="A21" s="10" t="s">
        <v>17</v>
      </c>
      <c r="B21" s="13">
        <f>SUM(B19:B20)</f>
        <v>88</v>
      </c>
      <c r="C21" s="13">
        <v>800</v>
      </c>
      <c r="D21" s="14">
        <f>SUM(D19:D20)</f>
        <v>800</v>
      </c>
      <c r="E21" s="14">
        <f>SUM(E19:E20)</f>
        <v>700</v>
      </c>
    </row>
    <row r="22" spans="1:6" ht="15.75" thickBot="1" x14ac:dyDescent="0.3">
      <c r="A22" s="10"/>
      <c r="B22" s="8"/>
      <c r="C22" s="8"/>
      <c r="D22" s="5"/>
      <c r="E22" s="5"/>
    </row>
    <row r="23" spans="1:6" ht="15.75" thickBot="1" x14ac:dyDescent="0.3">
      <c r="A23" s="4" t="s">
        <v>18</v>
      </c>
      <c r="B23" s="8"/>
      <c r="C23" s="8"/>
      <c r="D23" s="5"/>
      <c r="E23" s="5"/>
    </row>
    <row r="24" spans="1:6" ht="15.75" thickBot="1" x14ac:dyDescent="0.3">
      <c r="A24" s="6" t="s">
        <v>19</v>
      </c>
      <c r="B24" s="8">
        <f>'[1]Current Ac payments'!$Z$26</f>
        <v>75</v>
      </c>
      <c r="C24" s="8">
        <v>150</v>
      </c>
      <c r="D24" s="5">
        <v>150</v>
      </c>
      <c r="E24" s="5">
        <v>150</v>
      </c>
    </row>
    <row r="25" spans="1:6" ht="15.75" thickBot="1" x14ac:dyDescent="0.3">
      <c r="A25" s="6" t="s">
        <v>20</v>
      </c>
      <c r="B25" s="9">
        <v>137.75</v>
      </c>
      <c r="C25" s="8">
        <v>138</v>
      </c>
      <c r="D25" s="5">
        <v>150</v>
      </c>
      <c r="E25" s="5">
        <v>150</v>
      </c>
    </row>
    <row r="26" spans="1:6" ht="15.75" thickBot="1" x14ac:dyDescent="0.3">
      <c r="A26" s="6" t="s">
        <v>21</v>
      </c>
      <c r="B26" s="8">
        <v>0</v>
      </c>
      <c r="C26" s="8">
        <v>250</v>
      </c>
      <c r="D26" s="5">
        <v>250</v>
      </c>
      <c r="E26" s="5">
        <v>250</v>
      </c>
    </row>
    <row r="27" spans="1:6" ht="15.75" thickBot="1" x14ac:dyDescent="0.3">
      <c r="A27" s="6" t="s">
        <v>22</v>
      </c>
      <c r="B27" s="9">
        <v>2186.2399999999998</v>
      </c>
      <c r="C27" s="8">
        <v>3500</v>
      </c>
      <c r="D27" s="5">
        <v>3500</v>
      </c>
      <c r="E27" s="5">
        <v>3500</v>
      </c>
    </row>
    <row r="28" spans="1:6" ht="29.25" thickBot="1" x14ac:dyDescent="0.3">
      <c r="A28" s="6" t="s">
        <v>23</v>
      </c>
      <c r="B28" s="15">
        <v>0</v>
      </c>
      <c r="C28" s="8">
        <v>0</v>
      </c>
      <c r="D28" s="5">
        <v>3500</v>
      </c>
      <c r="E28" s="5">
        <v>0</v>
      </c>
      <c r="F28" s="26" t="s">
        <v>65</v>
      </c>
    </row>
    <row r="29" spans="1:6" ht="15.75" thickBot="1" x14ac:dyDescent="0.3">
      <c r="A29" s="6" t="s">
        <v>24</v>
      </c>
      <c r="B29" s="8">
        <v>35</v>
      </c>
      <c r="C29" s="8">
        <v>50</v>
      </c>
      <c r="D29" s="5">
        <v>50</v>
      </c>
      <c r="E29" s="5">
        <v>50</v>
      </c>
    </row>
    <row r="30" spans="1:6" ht="15.75" thickBot="1" x14ac:dyDescent="0.3">
      <c r="A30" s="6" t="s">
        <v>25</v>
      </c>
      <c r="B30" s="8">
        <v>0</v>
      </c>
      <c r="C30" s="8"/>
      <c r="D30" s="5"/>
      <c r="E30" s="5"/>
    </row>
    <row r="31" spans="1:6" ht="30.75" thickBot="1" x14ac:dyDescent="0.3">
      <c r="A31" s="10" t="s">
        <v>26</v>
      </c>
      <c r="B31" s="11">
        <f>SUM(B24:B30)</f>
        <v>2433.9899999999998</v>
      </c>
      <c r="C31" s="11">
        <f>SUM(C24:C30)</f>
        <v>4088</v>
      </c>
      <c r="D31" s="12">
        <v>7600</v>
      </c>
      <c r="E31" s="12">
        <f>SUM(E24:E29)</f>
        <v>4100</v>
      </c>
    </row>
    <row r="32" spans="1:6" ht="15.75" thickBot="1" x14ac:dyDescent="0.3">
      <c r="A32" s="10"/>
      <c r="B32" s="8"/>
      <c r="C32" s="8"/>
      <c r="D32" s="5"/>
      <c r="E32" s="5"/>
    </row>
    <row r="33" spans="1:6" ht="30.75" thickBot="1" x14ac:dyDescent="0.3">
      <c r="A33" s="16" t="s">
        <v>27</v>
      </c>
      <c r="B33" s="17">
        <f>SUM(B31+B21+B16)</f>
        <v>4786.6499999999996</v>
      </c>
      <c r="C33" s="17">
        <f>SUM(C31+C21+C16)</f>
        <v>8935</v>
      </c>
      <c r="D33" s="18">
        <f>SUM(D31+D21+D16)</f>
        <v>12820</v>
      </c>
      <c r="E33" s="18">
        <f>SUM(E31+E21+E16)</f>
        <v>9080</v>
      </c>
    </row>
    <row r="34" spans="1:6" x14ac:dyDescent="0.25">
      <c r="A34" s="19"/>
      <c r="B34" s="20"/>
      <c r="C34" s="20"/>
      <c r="D34" s="20"/>
    </row>
    <row r="35" spans="1:6" x14ac:dyDescent="0.25">
      <c r="A35" s="21" t="s">
        <v>28</v>
      </c>
      <c r="B35" s="21" t="s">
        <v>44</v>
      </c>
      <c r="C35" s="21" t="s">
        <v>29</v>
      </c>
      <c r="E35" s="48" t="s">
        <v>72</v>
      </c>
    </row>
    <row r="36" spans="1:6" x14ac:dyDescent="0.25">
      <c r="A36" s="22" t="s">
        <v>30</v>
      </c>
      <c r="B36" s="22">
        <v>12000</v>
      </c>
      <c r="C36" s="22">
        <v>12000</v>
      </c>
      <c r="E36" s="22">
        <v>0</v>
      </c>
    </row>
    <row r="37" spans="1:6" x14ac:dyDescent="0.25">
      <c r="A37" s="22" t="s">
        <v>31</v>
      </c>
      <c r="B37" s="22">
        <v>297.2</v>
      </c>
      <c r="C37" s="22">
        <v>297.2</v>
      </c>
      <c r="E37" s="22">
        <v>0</v>
      </c>
    </row>
    <row r="38" spans="1:6" x14ac:dyDescent="0.25">
      <c r="A38" s="22" t="s">
        <v>32</v>
      </c>
      <c r="B38" s="22">
        <v>12.97</v>
      </c>
      <c r="C38" s="22">
        <v>63.48</v>
      </c>
      <c r="E38" s="22">
        <v>60</v>
      </c>
    </row>
    <row r="39" spans="1:6" x14ac:dyDescent="0.25">
      <c r="A39" s="22" t="s">
        <v>33</v>
      </c>
      <c r="B39" s="22">
        <v>0</v>
      </c>
      <c r="C39" s="22">
        <v>45</v>
      </c>
      <c r="E39" s="22">
        <v>0</v>
      </c>
    </row>
    <row r="40" spans="1:6" x14ac:dyDescent="0.25">
      <c r="A40" s="22" t="s">
        <v>34</v>
      </c>
      <c r="B40" s="22">
        <f>SUM(B36:B39)</f>
        <v>12310.17</v>
      </c>
      <c r="C40" s="22">
        <f>SUM(C36:C39)</f>
        <v>12405.68</v>
      </c>
      <c r="E40" s="22">
        <f>SUM(E36:E39)</f>
        <v>60</v>
      </c>
    </row>
    <row r="41" spans="1:6" x14ac:dyDescent="0.25">
      <c r="A41" s="21" t="s">
        <v>35</v>
      </c>
      <c r="B41" s="22" t="s">
        <v>36</v>
      </c>
      <c r="C41" s="23">
        <f>SUM(C40 - C33)</f>
        <v>3470.6800000000003</v>
      </c>
      <c r="E41" s="23">
        <f>SUM(E40 - E33)</f>
        <v>-9020</v>
      </c>
    </row>
    <row r="42" spans="1:6" x14ac:dyDescent="0.25">
      <c r="A42" s="19"/>
      <c r="B42" s="20"/>
      <c r="C42" s="20"/>
      <c r="D42" s="20"/>
    </row>
    <row r="44" spans="1:6" x14ac:dyDescent="0.25">
      <c r="A44" s="21" t="s">
        <v>37</v>
      </c>
      <c r="B44" s="21" t="s">
        <v>47</v>
      </c>
      <c r="C44" s="21" t="s">
        <v>38</v>
      </c>
      <c r="D44" s="21" t="s">
        <v>4</v>
      </c>
      <c r="E44" s="27" t="s">
        <v>43</v>
      </c>
    </row>
    <row r="45" spans="1:6" x14ac:dyDescent="0.25">
      <c r="A45" s="22" t="s">
        <v>39</v>
      </c>
      <c r="B45" s="22">
        <v>1440</v>
      </c>
      <c r="C45" s="22">
        <v>2880</v>
      </c>
      <c r="D45" s="25">
        <v>3000</v>
      </c>
      <c r="E45" s="28">
        <v>2937.6</v>
      </c>
      <c r="F45" t="s">
        <v>46</v>
      </c>
    </row>
    <row r="46" spans="1:6" x14ac:dyDescent="0.25">
      <c r="A46" s="22" t="s">
        <v>40</v>
      </c>
      <c r="B46" s="22">
        <v>89.79</v>
      </c>
      <c r="C46" s="22">
        <v>300</v>
      </c>
      <c r="D46" s="22">
        <v>300</v>
      </c>
      <c r="E46" s="28">
        <v>300</v>
      </c>
    </row>
    <row r="47" spans="1:6" x14ac:dyDescent="0.25">
      <c r="A47" s="22" t="s">
        <v>41</v>
      </c>
      <c r="B47" s="22">
        <v>0</v>
      </c>
      <c r="C47" s="22">
        <v>100</v>
      </c>
      <c r="D47" s="24">
        <v>100</v>
      </c>
      <c r="E47" s="28">
        <v>100</v>
      </c>
    </row>
    <row r="48" spans="1:6" x14ac:dyDescent="0.25">
      <c r="A48" s="22"/>
      <c r="B48" s="22">
        <f>SUM(B45:B47)</f>
        <v>1529.79</v>
      </c>
      <c r="C48" s="22">
        <f>SUM(C45:C47)</f>
        <v>3280</v>
      </c>
      <c r="D48" s="25">
        <f>SUM(D45:D47)</f>
        <v>3400</v>
      </c>
      <c r="E48" s="28">
        <f>SUM(E45:E47)</f>
        <v>3337.6</v>
      </c>
    </row>
    <row r="50" spans="1:7" x14ac:dyDescent="0.25">
      <c r="E50" s="49" t="s">
        <v>73</v>
      </c>
    </row>
    <row r="51" spans="1:7" ht="15.75" thickBot="1" x14ac:dyDescent="0.3">
      <c r="A51" s="22" t="s">
        <v>61</v>
      </c>
      <c r="B51" s="22"/>
      <c r="C51" s="37">
        <v>67260.800000000003</v>
      </c>
      <c r="E51" s="51">
        <f>$C$53</f>
        <v>63112.450000000004</v>
      </c>
    </row>
    <row r="52" spans="1:7" ht="15.75" thickTop="1" x14ac:dyDescent="0.25">
      <c r="A52" s="22" t="s">
        <v>48</v>
      </c>
      <c r="B52" s="22"/>
      <c r="C52" s="38">
        <f>SUM(C33 - B33)</f>
        <v>4148.3500000000004</v>
      </c>
      <c r="E52" s="22">
        <f>$E$41</f>
        <v>-9020</v>
      </c>
      <c r="F52" t="s">
        <v>75</v>
      </c>
    </row>
    <row r="53" spans="1:7" x14ac:dyDescent="0.25">
      <c r="A53" s="22" t="s">
        <v>62</v>
      </c>
      <c r="B53" s="22"/>
      <c r="C53" s="39">
        <f>SUM(C51-C52)</f>
        <v>63112.450000000004</v>
      </c>
      <c r="D53" s="50" t="s">
        <v>74</v>
      </c>
      <c r="E53" s="51">
        <f>SUM(E51:E52)</f>
        <v>54092.450000000004</v>
      </c>
    </row>
    <row r="54" spans="1:7" x14ac:dyDescent="0.25">
      <c r="C54" t="s">
        <v>64</v>
      </c>
    </row>
    <row r="55" spans="1:7" ht="21" x14ac:dyDescent="0.35">
      <c r="A55" s="29" t="s">
        <v>49</v>
      </c>
      <c r="E55" s="29" t="s">
        <v>50</v>
      </c>
    </row>
    <row r="56" spans="1:7" x14ac:dyDescent="0.25">
      <c r="A56" s="30" t="s">
        <v>51</v>
      </c>
      <c r="B56" s="31">
        <v>12080</v>
      </c>
      <c r="C56" s="32" t="s">
        <v>36</v>
      </c>
      <c r="E56" s="22" t="s">
        <v>52</v>
      </c>
      <c r="F56" s="33">
        <v>1386.1799999999998</v>
      </c>
      <c r="G56" s="34" t="s">
        <v>53</v>
      </c>
    </row>
    <row r="57" spans="1:7" x14ac:dyDescent="0.25">
      <c r="A57" s="30" t="s">
        <v>54</v>
      </c>
      <c r="B57" s="22"/>
      <c r="E57" s="22" t="s">
        <v>55</v>
      </c>
      <c r="F57" s="33">
        <v>806.4</v>
      </c>
      <c r="G57" s="40" t="s">
        <v>63</v>
      </c>
    </row>
    <row r="58" spans="1:7" x14ac:dyDescent="0.25">
      <c r="A58" s="22" t="s">
        <v>56</v>
      </c>
      <c r="B58" s="31">
        <v>30532</v>
      </c>
      <c r="C58" s="32"/>
      <c r="E58" s="22" t="s">
        <v>57</v>
      </c>
      <c r="F58" s="33">
        <v>20000</v>
      </c>
    </row>
    <row r="59" spans="1:7" x14ac:dyDescent="0.25">
      <c r="A59" s="22" t="s">
        <v>58</v>
      </c>
      <c r="B59" s="31">
        <v>20000</v>
      </c>
      <c r="E59" s="22" t="s">
        <v>59</v>
      </c>
      <c r="F59" s="33">
        <f>SUM(C53- F56 -F57 - F58)</f>
        <v>40919.870000000003</v>
      </c>
    </row>
    <row r="60" spans="1:7" x14ac:dyDescent="0.25">
      <c r="A60" t="s">
        <v>66</v>
      </c>
      <c r="B60" s="41">
        <v>500</v>
      </c>
      <c r="E60" s="35" t="s">
        <v>60</v>
      </c>
      <c r="F60" s="36">
        <f>SUM(F56:F59)</f>
        <v>63112.450000000004</v>
      </c>
    </row>
    <row r="61" spans="1:7" x14ac:dyDescent="0.25">
      <c r="A61" s="30" t="s">
        <v>60</v>
      </c>
      <c r="B61" s="31">
        <f>SUM(B56:B60)</f>
        <v>63112</v>
      </c>
    </row>
    <row r="65" spans="1:10" x14ac:dyDescent="0.25">
      <c r="A65" s="23" t="s">
        <v>68</v>
      </c>
      <c r="B65" s="22">
        <v>14000</v>
      </c>
      <c r="C65" s="22">
        <v>12000</v>
      </c>
      <c r="D65" s="22">
        <v>10000</v>
      </c>
      <c r="E65" s="22">
        <v>9000</v>
      </c>
      <c r="F65" s="22">
        <v>8000</v>
      </c>
      <c r="G65" s="22">
        <v>7000</v>
      </c>
      <c r="H65" s="22">
        <v>6000</v>
      </c>
      <c r="I65" s="22">
        <v>5000</v>
      </c>
      <c r="J65" s="44">
        <v>3000</v>
      </c>
    </row>
    <row r="66" spans="1:10" x14ac:dyDescent="0.25">
      <c r="A66" s="22" t="s">
        <v>69</v>
      </c>
      <c r="B66" s="22">
        <v>302</v>
      </c>
      <c r="C66" s="22">
        <v>302</v>
      </c>
      <c r="D66" s="22">
        <v>302</v>
      </c>
      <c r="E66" s="22">
        <v>302</v>
      </c>
      <c r="F66" s="22">
        <v>302</v>
      </c>
      <c r="G66" s="22">
        <v>302</v>
      </c>
      <c r="H66" s="22">
        <v>302</v>
      </c>
      <c r="I66" s="22">
        <v>302</v>
      </c>
      <c r="J66">
        <v>302</v>
      </c>
    </row>
    <row r="67" spans="1:10" x14ac:dyDescent="0.25">
      <c r="A67" s="22" t="s">
        <v>70</v>
      </c>
      <c r="B67" s="42">
        <f t="shared" ref="B67:I67" si="0">SUM(B65/B66)</f>
        <v>46.357615894039732</v>
      </c>
      <c r="C67" s="42">
        <f t="shared" si="0"/>
        <v>39.735099337748345</v>
      </c>
      <c r="D67" s="42">
        <f t="shared" si="0"/>
        <v>33.11258278145695</v>
      </c>
      <c r="E67" s="42">
        <f t="shared" si="0"/>
        <v>29.801324503311257</v>
      </c>
      <c r="F67" s="42">
        <f t="shared" si="0"/>
        <v>26.490066225165563</v>
      </c>
      <c r="G67" s="42">
        <f t="shared" si="0"/>
        <v>23.178807947019866</v>
      </c>
      <c r="H67" s="42">
        <f t="shared" si="0"/>
        <v>19.867549668874172</v>
      </c>
      <c r="I67" s="42">
        <f t="shared" si="0"/>
        <v>16.556291390728475</v>
      </c>
      <c r="J67" s="42">
        <v>16.556291390728475</v>
      </c>
    </row>
    <row r="69" spans="1:10" x14ac:dyDescent="0.25">
      <c r="A69" s="43" t="s">
        <v>71</v>
      </c>
    </row>
    <row r="71" spans="1:10" x14ac:dyDescent="0.25">
      <c r="D71" s="47"/>
      <c r="E71" s="45"/>
      <c r="F71" s="45"/>
      <c r="G71" s="45"/>
      <c r="H71" s="45"/>
      <c r="I71" s="45"/>
    </row>
    <row r="72" spans="1:10" x14ac:dyDescent="0.25">
      <c r="D72" s="45"/>
      <c r="E72" s="45"/>
      <c r="F72" s="45"/>
      <c r="G72" s="45"/>
      <c r="H72" s="45"/>
      <c r="I72" s="45"/>
    </row>
    <row r="73" spans="1:10" x14ac:dyDescent="0.25">
      <c r="D73" s="45"/>
      <c r="E73" s="46"/>
      <c r="F73" s="46"/>
      <c r="G73" s="46"/>
      <c r="H73" s="46"/>
      <c r="I73" s="46"/>
    </row>
  </sheetData>
  <mergeCells count="5">
    <mergeCell ref="E4:E5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202122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Brimpton PC</dc:creator>
  <cp:lastModifiedBy>Brimpton PC</cp:lastModifiedBy>
  <dcterms:created xsi:type="dcterms:W3CDTF">2020-10-28T11:30:42Z</dcterms:created>
  <dcterms:modified xsi:type="dcterms:W3CDTF">2021-02-01T16:23:21Z</dcterms:modified>
</cp:coreProperties>
</file>